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E4B16D2E-01F5-475A-846F-D479E9692BDC}" xr6:coauthVersionLast="36" xr6:coauthVersionMax="36" xr10:uidLastSave="{00000000-0000-0000-0000-000000000000}"/>
  <bookViews>
    <workbookView xWindow="0" yWindow="0" windowWidth="21600" windowHeight="9105" xr2:uid="{D502E7F2-CF0C-4BC3-8976-163C49CF8E7A}"/>
  </bookViews>
  <sheets>
    <sheet name="LDF F5 Analitico de Ingresos" sheetId="1" r:id="rId1"/>
  </sheets>
  <externalReferences>
    <externalReference r:id="rId2"/>
  </externalReferences>
  <definedNames>
    <definedName name="_xlnm.Print_Area" localSheetId="0">'LDF F5 Analitico de Ingresos'!$A$1:$I$78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5" i="1"/>
  <c r="J70" i="1"/>
  <c r="H69" i="1"/>
  <c r="J69" i="1" s="1"/>
  <c r="G69" i="1"/>
  <c r="F69" i="1"/>
  <c r="E69" i="1"/>
  <c r="D69" i="1"/>
  <c r="J68" i="1"/>
  <c r="F68" i="1"/>
  <c r="J66" i="1"/>
  <c r="J65" i="1"/>
  <c r="H65" i="1"/>
  <c r="J64" i="1"/>
  <c r="H64" i="1"/>
  <c r="F64" i="1"/>
  <c r="H63" i="1"/>
  <c r="J63" i="1" s="1"/>
  <c r="F63" i="1"/>
  <c r="J62" i="1"/>
  <c r="H62" i="1"/>
  <c r="F62" i="1"/>
  <c r="J61" i="1"/>
  <c r="J60" i="1"/>
  <c r="H59" i="1"/>
  <c r="J59" i="1" s="1"/>
  <c r="F59" i="1"/>
  <c r="J58" i="1"/>
  <c r="H58" i="1"/>
  <c r="F58" i="1"/>
  <c r="F56" i="1" s="1"/>
  <c r="H57" i="1"/>
  <c r="J57" i="1" s="1"/>
  <c r="F57" i="1"/>
  <c r="G56" i="1"/>
  <c r="E56" i="1"/>
  <c r="D56" i="1"/>
  <c r="J55" i="1"/>
  <c r="H55" i="1"/>
  <c r="J54" i="1"/>
  <c r="H54" i="1"/>
  <c r="F54" i="1"/>
  <c r="F47" i="1" s="1"/>
  <c r="H53" i="1"/>
  <c r="J53" i="1" s="1"/>
  <c r="F53" i="1"/>
  <c r="J52" i="1"/>
  <c r="H52" i="1"/>
  <c r="F52" i="1"/>
  <c r="J51" i="1"/>
  <c r="J50" i="1"/>
  <c r="H49" i="1"/>
  <c r="J49" i="1" s="1"/>
  <c r="F49" i="1"/>
  <c r="J48" i="1"/>
  <c r="H48" i="1"/>
  <c r="F48" i="1"/>
  <c r="H47" i="1"/>
  <c r="G47" i="1"/>
  <c r="G67" i="1" s="1"/>
  <c r="E47" i="1"/>
  <c r="E67" i="1" s="1"/>
  <c r="D47" i="1"/>
  <c r="D67" i="1" s="1"/>
  <c r="J41" i="1"/>
  <c r="K40" i="1"/>
  <c r="J40" i="1"/>
  <c r="I39" i="1"/>
  <c r="H39" i="1"/>
  <c r="J39" i="1" s="1"/>
  <c r="F39" i="1"/>
  <c r="H38" i="1"/>
  <c r="J38" i="1" s="1"/>
  <c r="G38" i="1"/>
  <c r="F38" i="1"/>
  <c r="E38" i="1"/>
  <c r="D38" i="1"/>
  <c r="J37" i="1"/>
  <c r="I37" i="1"/>
  <c r="F37" i="1"/>
  <c r="J36" i="1"/>
  <c r="H36" i="1"/>
  <c r="I36" i="1" s="1"/>
  <c r="G36" i="1"/>
  <c r="F36" i="1"/>
  <c r="E36" i="1"/>
  <c r="D36" i="1"/>
  <c r="I35" i="1"/>
  <c r="H35" i="1"/>
  <c r="J35" i="1" s="1"/>
  <c r="F35" i="1"/>
  <c r="F29" i="1" s="1"/>
  <c r="J34" i="1"/>
  <c r="J33" i="1"/>
  <c r="J32" i="1"/>
  <c r="J31" i="1"/>
  <c r="J30" i="1"/>
  <c r="G29" i="1"/>
  <c r="H29" i="1" s="1"/>
  <c r="J29" i="1" s="1"/>
  <c r="E29" i="1"/>
  <c r="D29" i="1"/>
  <c r="J28" i="1"/>
  <c r="H27" i="1"/>
  <c r="J27" i="1" s="1"/>
  <c r="J26" i="1"/>
  <c r="J25" i="1"/>
  <c r="J24" i="1"/>
  <c r="J23" i="1"/>
  <c r="J22" i="1"/>
  <c r="J21" i="1"/>
  <c r="J20" i="1"/>
  <c r="J19" i="1"/>
  <c r="H18" i="1"/>
  <c r="J18" i="1" s="1"/>
  <c r="J17" i="1"/>
  <c r="K16" i="1"/>
  <c r="I16" i="1"/>
  <c r="G16" i="1"/>
  <c r="G42" i="1" s="1"/>
  <c r="G72" i="1" s="1"/>
  <c r="F16" i="1"/>
  <c r="E16" i="1"/>
  <c r="E42" i="1" s="1"/>
  <c r="E72" i="1" s="1"/>
  <c r="D16" i="1"/>
  <c r="D42" i="1" s="1"/>
  <c r="D72" i="1" s="1"/>
  <c r="J15" i="1"/>
  <c r="I15" i="1"/>
  <c r="F15" i="1"/>
  <c r="F42" i="1" s="1"/>
  <c r="J14" i="1"/>
  <c r="J13" i="1"/>
  <c r="J12" i="1"/>
  <c r="J11" i="1"/>
  <c r="J10" i="1"/>
  <c r="J9" i="1"/>
  <c r="A3" i="1"/>
  <c r="F67" i="1" l="1"/>
  <c r="F72" i="1" s="1"/>
  <c r="I44" i="1"/>
  <c r="I72" i="1" s="1"/>
  <c r="H16" i="1"/>
  <c r="J47" i="1"/>
  <c r="H56" i="1"/>
  <c r="J56" i="1" s="1"/>
  <c r="J16" i="1" l="1"/>
  <c r="H42" i="1"/>
  <c r="H67" i="1"/>
  <c r="J67" i="1" s="1"/>
  <c r="J42" i="1" l="1"/>
  <c r="H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0BE6701D-0B30-4812-A204-D302AD1FC5E8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<sst xmlns="http://schemas.openxmlformats.org/spreadsheetml/2006/main" count="77" uniqueCount="77">
  <si>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DE DURANGO</t>
  </si>
  <si>
    <t>Estado Analítico de Ingresos Detallado - LDF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</si>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</sst>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1" applyFont="1"/>
    <xf numFmtId="0" fontId="3" fillId="0" borderId="0" xfId="0" applyFont="1" applyFill="1"/>
    <xf numFmtId="4" fontId="3" fillId="0" borderId="0" xfId="0" applyNumberFormat="1" applyFont="1" applyFill="1"/>
    <xf numFmtId="164" fontId="3" fillId="0" borderId="0" xfId="1" applyFont="1" applyFill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39" fontId="5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/>
    <xf numFmtId="164" fontId="3" fillId="0" borderId="0" xfId="1" applyFont="1" applyFill="1" applyBorder="1"/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4" fontId="7" fillId="0" borderId="12" xfId="1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5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7" fillId="0" borderId="1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164" fontId="9" fillId="0" borderId="0" xfId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3" fillId="0" borderId="0" xfId="0" applyNumberFormat="1" applyFont="1"/>
    <xf numFmtId="164" fontId="0" fillId="0" borderId="14" xfId="1" applyFont="1" applyBorder="1"/>
    <xf numFmtId="0" fontId="6" fillId="0" borderId="4" xfId="0" applyFont="1" applyBorder="1" applyAlignment="1">
      <alignment horizontal="left" vertical="center"/>
    </xf>
    <xf numFmtId="4" fontId="10" fillId="0" borderId="14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/>
    <xf numFmtId="0" fontId="12" fillId="0" borderId="0" xfId="0" applyFont="1" applyFill="1" applyBorder="1" applyAlignment="1">
      <alignment vertical="top" wrapText="1"/>
    </xf>
    <xf numFmtId="164" fontId="12" fillId="0" borderId="0" xfId="1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10" fillId="0" borderId="5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" fontId="11" fillId="0" borderId="0" xfId="0" applyNumberFormat="1" applyFont="1" applyFill="1" applyBorder="1"/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4" fontId="6" fillId="0" borderId="14" xfId="1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right" vertical="center"/>
    </xf>
    <xf numFmtId="164" fontId="13" fillId="0" borderId="0" xfId="1" applyFont="1" applyFill="1" applyBorder="1"/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4" fontId="6" fillId="0" borderId="14" xfId="1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2" fillId="0" borderId="14" xfId="1" applyNumberFormat="1" applyFont="1" applyBorder="1" applyAlignment="1">
      <alignment horizontal="right" vertical="center"/>
    </xf>
    <xf numFmtId="4" fontId="6" fillId="0" borderId="14" xfId="1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/>
    </xf>
    <xf numFmtId="4" fontId="14" fillId="0" borderId="14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164" fontId="8" fillId="0" borderId="0" xfId="1" applyFont="1" applyFill="1" applyBorder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3" fillId="0" borderId="0" xfId="1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1" applyNumberFormat="1" applyFont="1" applyBorder="1"/>
    <xf numFmtId="164" fontId="3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3/Informaci&#243;n%20Preliminar/3%20Marzo/03%202023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 "/>
      <sheetName val="Balanza Marzo 23"/>
      <sheetName val="Activ Sistema"/>
      <sheetName val="EA"/>
      <sheetName val="ESF Sistema"/>
      <sheetName val="ESF"/>
      <sheetName val="ESF LDF Sistema"/>
      <sheetName val="LDF F1 ESF "/>
      <sheetName val="ESF REG"/>
      <sheetName val="ADQ ACT FIJO"/>
      <sheetName val="ECSF"/>
      <sheetName val="ECSF Solo comparar"/>
      <sheetName val="EVH"/>
      <sheetName val="EAA"/>
      <sheetName val="EAD"/>
      <sheetName val="EFE . PAGADO"/>
      <sheetName val="CONCILIACION PRES"/>
      <sheetName val="EDO FLUJOS X FONDO"/>
      <sheetName val="EAI"/>
      <sheetName val="EAI Sistema"/>
      <sheetName val="LDF F5 Analitico de Ingresos"/>
      <sheetName val="EAI LDF Sistema"/>
      <sheetName val="Conciliación I"/>
      <sheetName val="Conciliación E"/>
      <sheetName val="flujo pre"/>
      <sheetName val="P COG"/>
      <sheetName val="cog sistema"/>
      <sheetName val="ldf cog sistema"/>
      <sheetName val="LDF F4 Balance"/>
      <sheetName val="P CE "/>
      <sheetName val="P END NETO ORiginal"/>
      <sheetName val="P INTS DEUDA"/>
      <sheetName val="LDF F2 IADP"/>
      <sheetName val="LDF F2 IADP 2"/>
      <sheetName val="LDF F3 AODifsfin"/>
      <sheetName val="Prog sistema"/>
      <sheetName val="P Prog"/>
      <sheetName val="Func sistema"/>
      <sheetName val="P FUNC"/>
      <sheetName val="LDF Func sistema"/>
      <sheetName val="LDF F6c) FUNC"/>
      <sheetName val="EAEPG"/>
      <sheetName val="Output 1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 t="str">
            <v>Del 01 de enero al 31 de diciembre de 2022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26DE-13CB-47A9-9A66-70250373BB46}">
  <sheetPr>
    <tabColor theme="5" tint="0.39997558519241921"/>
    <pageSetUpPr fitToPage="1"/>
  </sheetPr>
  <dimension ref="A1:Y80"/>
  <sheetViews>
    <sheetView tabSelected="1" workbookViewId="0">
      <pane xSplit="3" ySplit="6" topLeftCell="D7" activePane="bottomRight" state="frozen"/>
      <selection activeCell="H30" sqref="H30"/>
      <selection pane="topRight" activeCell="H30" sqref="H30"/>
      <selection pane="bottomLeft" activeCell="H30" sqref="H30"/>
      <selection pane="bottomRight" activeCell="A81" sqref="A81:XFD128"/>
    </sheetView>
  </sheetViews>
  <sheetFormatPr baseColWidth="10" defaultRowHeight="12" x14ac:dyDescent="0.2"/>
  <cols>
    <col min="1" max="1" width="4.28515625" style="4" customWidth="1"/>
    <col min="2" max="2" width="5.42578125" style="4" customWidth="1"/>
    <col min="3" max="3" width="35.42578125" style="4" customWidth="1"/>
    <col min="4" max="4" width="15.85546875" style="43" customWidth="1"/>
    <col min="5" max="5" width="19.140625" style="43" customWidth="1"/>
    <col min="6" max="6" width="16.5703125" style="92" customWidth="1"/>
    <col min="7" max="7" width="16.7109375" style="92" customWidth="1"/>
    <col min="8" max="8" width="15.85546875" style="92" bestFit="1" customWidth="1"/>
    <col min="9" max="9" width="19.5703125" style="92" customWidth="1"/>
    <col min="10" max="10" width="13.28515625" style="4" hidden="1" customWidth="1"/>
    <col min="11" max="11" width="14.85546875" style="5" hidden="1" customWidth="1"/>
    <col min="12" max="12" width="13.140625" style="6" customWidth="1"/>
    <col min="13" max="13" width="15.85546875" style="6" bestFit="1" customWidth="1"/>
    <col min="14" max="14" width="7" style="6" bestFit="1" customWidth="1"/>
    <col min="15" max="15" width="32" style="6" customWidth="1"/>
    <col min="16" max="16" width="5.7109375" style="8" hidden="1" customWidth="1"/>
    <col min="17" max="17" width="84.42578125" style="8" bestFit="1" customWidth="1"/>
    <col min="18" max="25" width="11.42578125" style="6"/>
    <col min="26" max="16384" width="11.42578125" style="4"/>
  </cols>
  <sheetData>
    <row r="1" spans="1:19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N1" s="7"/>
    </row>
    <row r="2" spans="1:19" x14ac:dyDescent="0.2">
      <c r="A2" s="9" t="s">
        <v>1</v>
      </c>
      <c r="B2" s="10"/>
      <c r="C2" s="10"/>
      <c r="D2" s="10"/>
      <c r="E2" s="10"/>
      <c r="F2" s="10"/>
      <c r="G2" s="10"/>
      <c r="H2" s="10"/>
      <c r="I2" s="11"/>
      <c r="N2" s="7"/>
    </row>
    <row r="3" spans="1:19" x14ac:dyDescent="0.2">
      <c r="A3" s="9" t="str">
        <f>[1]EAI!B4</f>
        <v>Del 01 de enero al 31 de diciembre de 2022</v>
      </c>
      <c r="B3" s="10"/>
      <c r="C3" s="10"/>
      <c r="D3" s="10"/>
      <c r="E3" s="10"/>
      <c r="F3" s="10"/>
      <c r="G3" s="10"/>
      <c r="H3" s="10"/>
      <c r="I3" s="11"/>
    </row>
    <row r="4" spans="1:19" ht="12.75" thickBot="1" x14ac:dyDescent="0.25">
      <c r="A4" s="12" t="s">
        <v>2</v>
      </c>
      <c r="B4" s="13"/>
      <c r="C4" s="13"/>
      <c r="D4" s="13"/>
      <c r="E4" s="13"/>
      <c r="F4" s="13"/>
      <c r="G4" s="13"/>
      <c r="H4" s="13"/>
      <c r="I4" s="14"/>
      <c r="L4" s="7"/>
    </row>
    <row r="5" spans="1:19" ht="13.5" thickBot="1" x14ac:dyDescent="0.25">
      <c r="A5" s="15" t="s">
        <v>3</v>
      </c>
      <c r="B5" s="16"/>
      <c r="C5" s="17"/>
      <c r="D5" s="18" t="s">
        <v>4</v>
      </c>
      <c r="E5" s="19"/>
      <c r="F5" s="19"/>
      <c r="G5" s="19"/>
      <c r="H5" s="20"/>
      <c r="I5" s="21" t="s">
        <v>5</v>
      </c>
      <c r="L5" s="22"/>
      <c r="M5" s="22"/>
      <c r="N5" s="23"/>
      <c r="O5" s="24"/>
      <c r="P5" s="25"/>
      <c r="Q5" s="25"/>
      <c r="R5" s="24"/>
      <c r="S5" s="24"/>
    </row>
    <row r="6" spans="1:19" ht="27" customHeight="1" thickBot="1" x14ac:dyDescent="0.25">
      <c r="A6" s="12" t="s">
        <v>6</v>
      </c>
      <c r="B6" s="13"/>
      <c r="C6" s="14"/>
      <c r="D6" s="26" t="s">
        <v>7</v>
      </c>
      <c r="E6" s="27" t="s">
        <v>8</v>
      </c>
      <c r="F6" s="28" t="s">
        <v>9</v>
      </c>
      <c r="G6" s="28" t="s">
        <v>10</v>
      </c>
      <c r="H6" s="28" t="s">
        <v>11</v>
      </c>
      <c r="I6" s="29"/>
      <c r="L6" s="24"/>
      <c r="M6" s="24"/>
      <c r="N6" s="24"/>
      <c r="O6" s="24"/>
      <c r="P6" s="25"/>
      <c r="Q6" s="25"/>
      <c r="R6" s="24"/>
      <c r="S6" s="24"/>
    </row>
    <row r="7" spans="1:19" x14ac:dyDescent="0.2">
      <c r="A7" s="30"/>
      <c r="B7" s="31"/>
      <c r="C7" s="31"/>
      <c r="D7" s="32"/>
      <c r="E7" s="33"/>
      <c r="F7" s="32"/>
      <c r="G7" s="32"/>
      <c r="H7" s="32"/>
      <c r="I7" s="34"/>
      <c r="L7" s="24"/>
      <c r="M7" s="24"/>
      <c r="N7" s="24"/>
      <c r="O7" s="24"/>
      <c r="P7" s="25"/>
      <c r="Q7" s="25"/>
      <c r="R7" s="24"/>
      <c r="S7" s="24"/>
    </row>
    <row r="8" spans="1:19" ht="15.75" x14ac:dyDescent="0.25">
      <c r="A8" s="35" t="s">
        <v>12</v>
      </c>
      <c r="B8" s="36"/>
      <c r="C8" s="36"/>
      <c r="D8" s="37"/>
      <c r="E8" s="37"/>
      <c r="F8" s="37"/>
      <c r="G8" s="37"/>
      <c r="H8" s="37"/>
      <c r="I8" s="34"/>
      <c r="L8" s="24"/>
      <c r="M8" s="38"/>
      <c r="N8" s="24"/>
      <c r="O8" s="39"/>
      <c r="P8" s="25"/>
      <c r="Q8" s="25"/>
      <c r="R8" s="24"/>
      <c r="S8" s="24"/>
    </row>
    <row r="9" spans="1:19" ht="15.75" x14ac:dyDescent="0.25">
      <c r="A9" s="40"/>
      <c r="B9" s="41" t="s">
        <v>13</v>
      </c>
      <c r="C9" s="42"/>
      <c r="D9" s="37">
        <v>548702015</v>
      </c>
      <c r="E9" s="37">
        <v>0</v>
      </c>
      <c r="F9" s="37">
        <v>548702015</v>
      </c>
      <c r="G9" s="37">
        <v>353706708.20999998</v>
      </c>
      <c r="H9" s="37">
        <v>353706708.20999998</v>
      </c>
      <c r="I9" s="34">
        <v>0</v>
      </c>
      <c r="J9" s="43">
        <f>H9-G9</f>
        <v>0</v>
      </c>
      <c r="L9" s="22"/>
      <c r="M9" s="22"/>
      <c r="N9" s="24"/>
      <c r="O9" s="39"/>
      <c r="P9" s="25"/>
      <c r="Q9" s="25"/>
      <c r="R9" s="24"/>
      <c r="S9" s="24"/>
    </row>
    <row r="10" spans="1:19" ht="15.75" x14ac:dyDescent="0.25">
      <c r="A10" s="40"/>
      <c r="B10" s="41" t="s">
        <v>14</v>
      </c>
      <c r="C10" s="42"/>
      <c r="D10" s="37">
        <v>0</v>
      </c>
      <c r="E10" s="37">
        <v>0</v>
      </c>
      <c r="F10" s="37"/>
      <c r="G10" s="37">
        <v>0</v>
      </c>
      <c r="H10" s="37">
        <v>0</v>
      </c>
      <c r="I10" s="34">
        <v>0</v>
      </c>
      <c r="J10" s="43">
        <f t="shared" ref="J10:J42" si="0">H10-G10</f>
        <v>0</v>
      </c>
      <c r="L10" s="22"/>
      <c r="M10" s="22"/>
      <c r="N10" s="24"/>
      <c r="O10" s="39"/>
      <c r="P10" s="25"/>
      <c r="Q10" s="25"/>
      <c r="R10" s="24"/>
      <c r="S10" s="24"/>
    </row>
    <row r="11" spans="1:19" ht="15.75" x14ac:dyDescent="0.25">
      <c r="A11" s="40"/>
      <c r="B11" s="41" t="s">
        <v>15</v>
      </c>
      <c r="C11" s="42"/>
      <c r="D11" s="37">
        <v>1</v>
      </c>
      <c r="E11" s="37">
        <v>0</v>
      </c>
      <c r="F11" s="37">
        <v>1</v>
      </c>
      <c r="G11" s="37">
        <v>0</v>
      </c>
      <c r="H11" s="37">
        <v>0</v>
      </c>
      <c r="I11" s="34">
        <v>0</v>
      </c>
      <c r="J11" s="43">
        <f t="shared" si="0"/>
        <v>0</v>
      </c>
      <c r="L11" s="22"/>
      <c r="M11" s="22"/>
      <c r="N11" s="24"/>
      <c r="O11" s="39"/>
      <c r="P11" s="25"/>
      <c r="Q11" s="25"/>
      <c r="R11" s="24"/>
      <c r="S11" s="24"/>
    </row>
    <row r="12" spans="1:19" ht="15.75" x14ac:dyDescent="0.25">
      <c r="A12" s="40"/>
      <c r="B12" s="41" t="s">
        <v>16</v>
      </c>
      <c r="C12" s="42"/>
      <c r="D12" s="37">
        <v>200581126</v>
      </c>
      <c r="E12" s="44">
        <v>2924126</v>
      </c>
      <c r="F12" s="37">
        <v>203505252</v>
      </c>
      <c r="G12" s="37">
        <v>84746599.849999994</v>
      </c>
      <c r="H12" s="37">
        <v>84746599.849999994</v>
      </c>
      <c r="I12" s="34">
        <v>0</v>
      </c>
      <c r="J12" s="43">
        <f t="shared" si="0"/>
        <v>0</v>
      </c>
      <c r="L12" s="22"/>
      <c r="M12" s="22"/>
      <c r="N12" s="22"/>
      <c r="O12" s="39"/>
      <c r="P12" s="25"/>
      <c r="Q12" s="25"/>
      <c r="R12" s="24"/>
      <c r="S12" s="24"/>
    </row>
    <row r="13" spans="1:19" ht="15" x14ac:dyDescent="0.25">
      <c r="A13" s="40"/>
      <c r="B13" s="41" t="s">
        <v>17</v>
      </c>
      <c r="C13" s="42"/>
      <c r="D13" s="37">
        <v>17270002</v>
      </c>
      <c r="E13" s="44">
        <v>1676434.71</v>
      </c>
      <c r="F13" s="37">
        <v>18946436.710000001</v>
      </c>
      <c r="G13" s="37">
        <v>9338774.0700000003</v>
      </c>
      <c r="H13" s="37">
        <v>9338774.0700000003</v>
      </c>
      <c r="I13" s="34">
        <v>0</v>
      </c>
      <c r="J13" s="7">
        <f t="shared" si="0"/>
        <v>0</v>
      </c>
      <c r="K13" s="8"/>
      <c r="L13" s="22"/>
      <c r="M13" s="22"/>
      <c r="N13" s="24"/>
      <c r="O13" s="22"/>
      <c r="P13" s="25"/>
      <c r="Q13" s="25"/>
      <c r="R13" s="24"/>
      <c r="S13" s="24"/>
    </row>
    <row r="14" spans="1:19" ht="15" x14ac:dyDescent="0.25">
      <c r="A14" s="40"/>
      <c r="B14" s="41" t="s">
        <v>18</v>
      </c>
      <c r="C14" s="42"/>
      <c r="D14" s="37">
        <v>82243177</v>
      </c>
      <c r="E14" s="44">
        <v>0</v>
      </c>
      <c r="F14" s="37">
        <v>82243177</v>
      </c>
      <c r="G14" s="37">
        <v>26726775.149999999</v>
      </c>
      <c r="H14" s="37">
        <v>26726775.149999999</v>
      </c>
      <c r="I14" s="34">
        <v>0</v>
      </c>
      <c r="J14" s="7">
        <f t="shared" si="0"/>
        <v>0</v>
      </c>
      <c r="K14" s="8"/>
      <c r="L14" s="22"/>
      <c r="M14" s="22"/>
      <c r="N14" s="22"/>
      <c r="O14" s="22"/>
      <c r="P14" s="25"/>
      <c r="Q14" s="25"/>
      <c r="R14" s="24"/>
      <c r="S14" s="24"/>
    </row>
    <row r="15" spans="1:19" x14ac:dyDescent="0.2">
      <c r="A15" s="40"/>
      <c r="B15" s="41" t="s">
        <v>19</v>
      </c>
      <c r="C15" s="42"/>
      <c r="D15" s="37">
        <v>0</v>
      </c>
      <c r="E15" s="37">
        <v>0</v>
      </c>
      <c r="F15" s="37">
        <f t="shared" ref="F15" si="1">D15+E15</f>
        <v>0</v>
      </c>
      <c r="G15" s="37"/>
      <c r="H15" s="37"/>
      <c r="I15" s="34">
        <f t="shared" ref="I15:I39" si="2">IF(H15&gt;D15,H15-D15,0)</f>
        <v>0</v>
      </c>
      <c r="J15" s="43">
        <f t="shared" si="0"/>
        <v>0</v>
      </c>
      <c r="L15" s="22"/>
      <c r="M15" s="22"/>
      <c r="N15" s="24"/>
      <c r="O15" s="24"/>
      <c r="P15" s="25"/>
      <c r="Q15" s="25"/>
      <c r="R15" s="24"/>
      <c r="S15" s="24"/>
    </row>
    <row r="16" spans="1:19" x14ac:dyDescent="0.2">
      <c r="A16" s="45"/>
      <c r="B16" s="41" t="s">
        <v>20</v>
      </c>
      <c r="C16" s="42"/>
      <c r="D16" s="46">
        <f t="shared" ref="D16:I16" si="3">SUM(D17:D28)</f>
        <v>1142304550</v>
      </c>
      <c r="E16" s="46">
        <f t="shared" si="3"/>
        <v>207380500</v>
      </c>
      <c r="F16" s="46">
        <f t="shared" si="3"/>
        <v>1349685050</v>
      </c>
      <c r="G16" s="46">
        <f t="shared" si="3"/>
        <v>330422191.17000002</v>
      </c>
      <c r="H16" s="46">
        <f>SUM(H17:H28)</f>
        <v>321980727.19999999</v>
      </c>
      <c r="I16" s="46">
        <f t="shared" si="3"/>
        <v>0</v>
      </c>
      <c r="J16" s="43">
        <f t="shared" si="0"/>
        <v>-8441463.9700000286</v>
      </c>
      <c r="K16" s="5">
        <f>SUM(K18:K41)</f>
        <v>356464207.85999995</v>
      </c>
      <c r="L16" s="22"/>
      <c r="M16" s="22"/>
      <c r="N16" s="22"/>
      <c r="O16" s="47"/>
      <c r="P16" s="25"/>
      <c r="Q16" s="25"/>
      <c r="R16" s="24"/>
      <c r="S16" s="24"/>
    </row>
    <row r="17" spans="1:19" x14ac:dyDescent="0.2">
      <c r="A17" s="45"/>
      <c r="B17" s="41" t="s">
        <v>21</v>
      </c>
      <c r="C17" s="42"/>
      <c r="D17" s="46"/>
      <c r="E17" s="46"/>
      <c r="F17" s="46"/>
      <c r="G17" s="46"/>
      <c r="H17" s="46"/>
      <c r="I17" s="34"/>
      <c r="J17" s="43">
        <f t="shared" si="0"/>
        <v>0</v>
      </c>
      <c r="L17" s="22"/>
      <c r="M17" s="47"/>
      <c r="N17" s="24"/>
      <c r="O17" s="24"/>
      <c r="P17" s="25"/>
      <c r="Q17" s="25"/>
      <c r="R17" s="24"/>
      <c r="S17" s="24"/>
    </row>
    <row r="18" spans="1:19" x14ac:dyDescent="0.2">
      <c r="A18" s="40"/>
      <c r="B18" s="48"/>
      <c r="C18" s="49" t="s">
        <v>22</v>
      </c>
      <c r="D18" s="37">
        <v>706778070</v>
      </c>
      <c r="E18" s="37">
        <v>149637316</v>
      </c>
      <c r="F18" s="37">
        <v>856415386</v>
      </c>
      <c r="G18" s="37">
        <v>202555486.19</v>
      </c>
      <c r="H18" s="37">
        <f>202555486.19-4848816.97</f>
        <v>197706669.22</v>
      </c>
      <c r="I18" s="34">
        <v>0</v>
      </c>
      <c r="J18" s="43">
        <f t="shared" si="0"/>
        <v>-4848816.9699999988</v>
      </c>
      <c r="K18" s="5">
        <v>347156123.57999998</v>
      </c>
      <c r="L18" s="22"/>
      <c r="M18" s="50"/>
      <c r="N18" s="24"/>
      <c r="O18" s="24"/>
      <c r="P18" s="25"/>
      <c r="Q18" s="25"/>
      <c r="R18" s="24"/>
      <c r="S18" s="24"/>
    </row>
    <row r="19" spans="1:19" x14ac:dyDescent="0.2">
      <c r="A19" s="40"/>
      <c r="B19" s="48"/>
      <c r="C19" s="49" t="s">
        <v>23</v>
      </c>
      <c r="D19" s="37">
        <v>257027488</v>
      </c>
      <c r="E19" s="37">
        <v>45549617</v>
      </c>
      <c r="F19" s="37">
        <v>302577105</v>
      </c>
      <c r="G19" s="37">
        <v>71295778.280000001</v>
      </c>
      <c r="H19" s="37">
        <v>71295778.280000001</v>
      </c>
      <c r="I19" s="34">
        <v>0</v>
      </c>
      <c r="J19" s="43">
        <f t="shared" si="0"/>
        <v>0</v>
      </c>
      <c r="L19" s="22"/>
      <c r="M19" s="24"/>
      <c r="N19" s="24"/>
      <c r="O19" s="24"/>
      <c r="P19" s="25"/>
      <c r="Q19" s="25"/>
      <c r="R19" s="24"/>
      <c r="S19" s="24"/>
    </row>
    <row r="20" spans="1:19" ht="12.75" x14ac:dyDescent="0.2">
      <c r="A20" s="40"/>
      <c r="B20" s="48"/>
      <c r="C20" s="49" t="s">
        <v>24</v>
      </c>
      <c r="D20" s="37">
        <v>35884288</v>
      </c>
      <c r="E20" s="37">
        <v>7264682</v>
      </c>
      <c r="F20" s="37">
        <v>43148970</v>
      </c>
      <c r="G20" s="37">
        <v>9215867.4900000002</v>
      </c>
      <c r="H20" s="37">
        <v>9215867.4900000002</v>
      </c>
      <c r="I20" s="34">
        <v>0</v>
      </c>
      <c r="J20" s="43">
        <f t="shared" si="0"/>
        <v>0</v>
      </c>
      <c r="L20" s="22"/>
      <c r="M20" s="24"/>
      <c r="N20" s="51"/>
      <c r="O20" s="51"/>
      <c r="P20" s="52"/>
      <c r="Q20" s="52"/>
      <c r="R20" s="24"/>
      <c r="S20" s="24"/>
    </row>
    <row r="21" spans="1:19" ht="12.75" x14ac:dyDescent="0.2">
      <c r="A21" s="40"/>
      <c r="B21" s="48"/>
      <c r="C21" s="49" t="s">
        <v>25</v>
      </c>
      <c r="D21" s="37"/>
      <c r="E21" s="37"/>
      <c r="F21" s="37"/>
      <c r="G21" s="37"/>
      <c r="H21" s="37"/>
      <c r="I21" s="34"/>
      <c r="J21" s="43">
        <f t="shared" si="0"/>
        <v>0</v>
      </c>
      <c r="L21" s="22"/>
      <c r="M21" s="24"/>
      <c r="N21" s="51"/>
      <c r="O21" s="51"/>
      <c r="P21" s="52"/>
      <c r="Q21" s="52"/>
      <c r="R21" s="24"/>
      <c r="S21" s="24"/>
    </row>
    <row r="22" spans="1:19" ht="12.75" x14ac:dyDescent="0.2">
      <c r="A22" s="40"/>
      <c r="B22" s="48"/>
      <c r="C22" s="49" t="s">
        <v>26</v>
      </c>
      <c r="D22" s="37"/>
      <c r="E22" s="37"/>
      <c r="F22" s="37"/>
      <c r="G22" s="37"/>
      <c r="H22" s="37"/>
      <c r="I22" s="34"/>
      <c r="J22" s="43">
        <f t="shared" si="0"/>
        <v>0</v>
      </c>
      <c r="L22" s="22"/>
      <c r="M22" s="24"/>
      <c r="N22" s="51"/>
      <c r="O22" s="51"/>
      <c r="P22" s="52"/>
      <c r="Q22" s="52"/>
      <c r="R22" s="24"/>
      <c r="S22" s="24"/>
    </row>
    <row r="23" spans="1:19" ht="12.75" x14ac:dyDescent="0.2">
      <c r="A23" s="40"/>
      <c r="B23" s="48"/>
      <c r="C23" s="49" t="s">
        <v>27</v>
      </c>
      <c r="D23" s="37">
        <v>19699997</v>
      </c>
      <c r="E23" s="37">
        <v>1454439</v>
      </c>
      <c r="F23" s="37">
        <v>21154436</v>
      </c>
      <c r="G23" s="37">
        <v>5490894.3300000001</v>
      </c>
      <c r="H23" s="37">
        <v>5490894.3300000001</v>
      </c>
      <c r="I23" s="34">
        <v>0</v>
      </c>
      <c r="J23" s="43">
        <f t="shared" si="0"/>
        <v>0</v>
      </c>
      <c r="L23" s="22"/>
      <c r="M23" s="24"/>
      <c r="N23" s="51"/>
      <c r="O23" s="51"/>
      <c r="P23" s="52"/>
      <c r="Q23" s="52"/>
      <c r="R23" s="24"/>
      <c r="S23" s="24"/>
    </row>
    <row r="24" spans="1:19" ht="12.75" x14ac:dyDescent="0.2">
      <c r="A24" s="40"/>
      <c r="B24" s="48"/>
      <c r="C24" s="49" t="s">
        <v>28</v>
      </c>
      <c r="D24" s="37"/>
      <c r="E24" s="37"/>
      <c r="F24" s="37"/>
      <c r="G24" s="37"/>
      <c r="H24" s="37"/>
      <c r="I24" s="34"/>
      <c r="J24" s="43">
        <f t="shared" si="0"/>
        <v>0</v>
      </c>
      <c r="L24" s="22"/>
      <c r="M24" s="24"/>
      <c r="N24" s="51"/>
      <c r="O24" s="51"/>
      <c r="P24" s="52"/>
      <c r="Q24" s="52"/>
      <c r="R24" s="24"/>
      <c r="S24" s="24"/>
    </row>
    <row r="25" spans="1:19" ht="12.75" x14ac:dyDescent="0.2">
      <c r="A25" s="40"/>
      <c r="B25" s="48"/>
      <c r="C25" s="49" t="s">
        <v>29</v>
      </c>
      <c r="D25" s="37"/>
      <c r="E25" s="37"/>
      <c r="F25" s="37"/>
      <c r="G25" s="37"/>
      <c r="H25" s="37"/>
      <c r="I25" s="34"/>
      <c r="J25" s="43">
        <f t="shared" si="0"/>
        <v>0</v>
      </c>
      <c r="L25" s="22"/>
      <c r="M25" s="24"/>
      <c r="N25" s="51"/>
      <c r="O25" s="51"/>
      <c r="P25" s="52"/>
      <c r="Q25" s="52"/>
      <c r="R25" s="24"/>
      <c r="S25" s="24"/>
    </row>
    <row r="26" spans="1:19" ht="12.75" x14ac:dyDescent="0.2">
      <c r="A26" s="40"/>
      <c r="B26" s="48"/>
      <c r="C26" s="49" t="s">
        <v>30</v>
      </c>
      <c r="D26" s="37">
        <v>28169482</v>
      </c>
      <c r="E26" s="37">
        <v>-2449301</v>
      </c>
      <c r="F26" s="37">
        <v>25720181</v>
      </c>
      <c r="G26" s="37">
        <v>6384091.7800000003</v>
      </c>
      <c r="H26" s="37">
        <v>6384091.7800000003</v>
      </c>
      <c r="I26" s="34">
        <v>0</v>
      </c>
      <c r="J26" s="43">
        <f t="shared" si="0"/>
        <v>0</v>
      </c>
      <c r="L26" s="22"/>
      <c r="M26" s="47"/>
      <c r="N26" s="51"/>
      <c r="O26" s="51"/>
      <c r="P26" s="52"/>
      <c r="Q26" s="52"/>
      <c r="R26" s="24"/>
      <c r="S26" s="24"/>
    </row>
    <row r="27" spans="1:19" ht="12.75" x14ac:dyDescent="0.2">
      <c r="A27" s="40"/>
      <c r="B27" s="48"/>
      <c r="C27" s="49" t="s">
        <v>31</v>
      </c>
      <c r="D27" s="37">
        <v>94745225</v>
      </c>
      <c r="E27" s="37">
        <v>5923747</v>
      </c>
      <c r="F27" s="37">
        <v>100668972</v>
      </c>
      <c r="G27" s="37">
        <v>35480073.100000001</v>
      </c>
      <c r="H27" s="37">
        <f>35480073.1-3592647</f>
        <v>31887426.100000001</v>
      </c>
      <c r="I27" s="34">
        <v>0</v>
      </c>
      <c r="J27" s="43">
        <f t="shared" si="0"/>
        <v>-3592647</v>
      </c>
      <c r="K27" s="5">
        <v>7927907</v>
      </c>
      <c r="L27" s="22"/>
      <c r="M27" s="47"/>
      <c r="N27" s="51"/>
      <c r="O27" s="51"/>
      <c r="P27" s="52"/>
      <c r="Q27" s="52"/>
      <c r="R27" s="24"/>
      <c r="S27" s="24"/>
    </row>
    <row r="28" spans="1:19" s="6" customFormat="1" ht="12.75" x14ac:dyDescent="0.2">
      <c r="A28" s="53"/>
      <c r="B28" s="54"/>
      <c r="C28" s="49" t="s">
        <v>32</v>
      </c>
      <c r="D28" s="37">
        <v>0</v>
      </c>
      <c r="E28" s="37">
        <v>0</v>
      </c>
      <c r="F28" s="37"/>
      <c r="G28" s="37">
        <v>0</v>
      </c>
      <c r="H28" s="37">
        <v>0</v>
      </c>
      <c r="I28" s="34">
        <v>0</v>
      </c>
      <c r="J28" s="7">
        <f t="shared" si="0"/>
        <v>0</v>
      </c>
      <c r="K28" s="8"/>
      <c r="L28" s="22"/>
      <c r="M28" s="24"/>
      <c r="N28" s="51"/>
      <c r="O28" s="51"/>
      <c r="P28" s="52"/>
      <c r="Q28" s="52"/>
      <c r="R28" s="24"/>
      <c r="S28" s="24"/>
    </row>
    <row r="29" spans="1:19" ht="12.75" x14ac:dyDescent="0.2">
      <c r="A29" s="40"/>
      <c r="B29" s="41" t="s">
        <v>33</v>
      </c>
      <c r="C29" s="42"/>
      <c r="D29" s="46">
        <f>SUM(D30:D35)</f>
        <v>11242239</v>
      </c>
      <c r="E29" s="46">
        <f t="shared" ref="E29:G29" si="4">SUM(E30:E35)</f>
        <v>886303</v>
      </c>
      <c r="F29" s="46">
        <f t="shared" si="4"/>
        <v>12128542</v>
      </c>
      <c r="G29" s="46">
        <f t="shared" si="4"/>
        <v>2773763.6399999997</v>
      </c>
      <c r="H29" s="46">
        <f>G29-M29</f>
        <v>2773763.6399999997</v>
      </c>
      <c r="I29" s="55">
        <v>0</v>
      </c>
      <c r="J29" s="43">
        <f t="shared" si="0"/>
        <v>0</v>
      </c>
      <c r="L29" s="22"/>
      <c r="M29" s="24"/>
      <c r="N29" s="51"/>
      <c r="O29" s="51"/>
      <c r="P29" s="52"/>
      <c r="Q29" s="52"/>
      <c r="R29" s="24"/>
      <c r="S29" s="24"/>
    </row>
    <row r="30" spans="1:19" ht="12.75" x14ac:dyDescent="0.2">
      <c r="A30" s="40"/>
      <c r="B30" s="48"/>
      <c r="C30" s="56" t="s">
        <v>34</v>
      </c>
      <c r="D30" s="37">
        <v>9920</v>
      </c>
      <c r="E30" s="37">
        <v>-9920</v>
      </c>
      <c r="F30" s="37"/>
      <c r="G30" s="37">
        <v>0</v>
      </c>
      <c r="H30" s="37">
        <v>0</v>
      </c>
      <c r="I30" s="34">
        <v>0</v>
      </c>
      <c r="J30" s="43">
        <f t="shared" si="0"/>
        <v>0</v>
      </c>
      <c r="L30" s="22"/>
      <c r="M30" s="24"/>
      <c r="N30" s="51"/>
      <c r="O30" s="51"/>
      <c r="P30" s="52"/>
      <c r="Q30" s="52"/>
      <c r="R30" s="24"/>
      <c r="S30" s="24"/>
    </row>
    <row r="31" spans="1:19" ht="12.75" x14ac:dyDescent="0.2">
      <c r="A31" s="40"/>
      <c r="B31" s="48"/>
      <c r="C31" s="56" t="s">
        <v>35</v>
      </c>
      <c r="D31" s="37">
        <v>1610944</v>
      </c>
      <c r="E31" s="37">
        <v>131669</v>
      </c>
      <c r="F31" s="37">
        <v>1742613</v>
      </c>
      <c r="G31" s="37">
        <v>435652.05</v>
      </c>
      <c r="H31" s="37">
        <v>435652.05</v>
      </c>
      <c r="I31" s="34">
        <v>0</v>
      </c>
      <c r="J31" s="43">
        <f t="shared" si="0"/>
        <v>0</v>
      </c>
      <c r="L31" s="57"/>
      <c r="M31" s="24"/>
      <c r="N31" s="51"/>
      <c r="O31" s="51"/>
      <c r="P31" s="52"/>
      <c r="Q31" s="52"/>
      <c r="R31" s="24"/>
      <c r="S31" s="24"/>
    </row>
    <row r="32" spans="1:19" ht="12.75" x14ac:dyDescent="0.2">
      <c r="A32" s="40"/>
      <c r="B32" s="48"/>
      <c r="C32" s="56" t="s">
        <v>36</v>
      </c>
      <c r="D32" s="37">
        <v>9621375</v>
      </c>
      <c r="E32" s="37">
        <v>764554</v>
      </c>
      <c r="F32" s="37">
        <v>10385929</v>
      </c>
      <c r="G32" s="37">
        <v>2338111.59</v>
      </c>
      <c r="H32" s="37">
        <v>2338111.59</v>
      </c>
      <c r="I32" s="34">
        <v>0</v>
      </c>
      <c r="J32" s="43">
        <f t="shared" si="0"/>
        <v>0</v>
      </c>
      <c r="L32" s="22"/>
      <c r="M32" s="24"/>
      <c r="N32" s="51"/>
      <c r="O32" s="51"/>
      <c r="P32" s="52"/>
      <c r="Q32" s="52"/>
      <c r="R32" s="24"/>
      <c r="S32" s="24"/>
    </row>
    <row r="33" spans="1:19" ht="12.75" x14ac:dyDescent="0.2">
      <c r="A33" s="40"/>
      <c r="B33" s="48"/>
      <c r="C33" s="56" t="s">
        <v>37</v>
      </c>
      <c r="D33" s="37"/>
      <c r="E33" s="37"/>
      <c r="F33" s="37"/>
      <c r="G33" s="37"/>
      <c r="H33" s="37"/>
      <c r="I33" s="34"/>
      <c r="J33" s="43">
        <f t="shared" si="0"/>
        <v>0</v>
      </c>
      <c r="L33" s="22"/>
      <c r="M33" s="24"/>
      <c r="N33" s="51"/>
      <c r="O33" s="51"/>
      <c r="P33" s="52"/>
      <c r="Q33" s="52"/>
      <c r="R33" s="24"/>
      <c r="S33" s="24"/>
    </row>
    <row r="34" spans="1:19" ht="12.75" x14ac:dyDescent="0.2">
      <c r="A34" s="40"/>
      <c r="B34" s="48"/>
      <c r="C34" s="56" t="s">
        <v>38</v>
      </c>
      <c r="D34" s="37">
        <v>0</v>
      </c>
      <c r="E34" s="37">
        <v>0</v>
      </c>
      <c r="F34" s="37"/>
      <c r="G34" s="37">
        <v>0</v>
      </c>
      <c r="H34" s="37">
        <v>0</v>
      </c>
      <c r="I34" s="34">
        <v>0</v>
      </c>
      <c r="J34" s="43">
        <f t="shared" si="0"/>
        <v>0</v>
      </c>
      <c r="L34" s="22"/>
      <c r="M34" s="24"/>
      <c r="N34" s="51"/>
      <c r="O34" s="51"/>
      <c r="P34" s="52"/>
      <c r="Q34" s="52"/>
      <c r="R34" s="24"/>
      <c r="S34" s="24"/>
    </row>
    <row r="35" spans="1:19" ht="12.75" x14ac:dyDescent="0.2">
      <c r="A35" s="40"/>
      <c r="B35" s="41" t="s">
        <v>39</v>
      </c>
      <c r="C35" s="42"/>
      <c r="D35" s="37">
        <v>0</v>
      </c>
      <c r="E35" s="37">
        <v>0</v>
      </c>
      <c r="F35" s="37">
        <f t="shared" ref="F35:F68" si="5">D35+E35</f>
        <v>0</v>
      </c>
      <c r="G35" s="37">
        <v>0</v>
      </c>
      <c r="H35" s="37">
        <f>G35-M35</f>
        <v>0</v>
      </c>
      <c r="I35" s="34">
        <f t="shared" ref="I35" si="6">H35-D35</f>
        <v>0</v>
      </c>
      <c r="J35" s="43">
        <f t="shared" si="0"/>
        <v>0</v>
      </c>
      <c r="L35" s="22"/>
      <c r="M35" s="24"/>
      <c r="N35" s="51"/>
      <c r="O35" s="51"/>
      <c r="P35" s="52"/>
      <c r="Q35" s="52"/>
      <c r="R35" s="24"/>
      <c r="S35" s="24"/>
    </row>
    <row r="36" spans="1:19" x14ac:dyDescent="0.2">
      <c r="A36" s="40"/>
      <c r="B36" s="41" t="s">
        <v>40</v>
      </c>
      <c r="C36" s="42"/>
      <c r="D36" s="46">
        <f>SUM(D37)</f>
        <v>0</v>
      </c>
      <c r="E36" s="46">
        <f t="shared" ref="E36:H36" si="7">SUM(E37)</f>
        <v>0</v>
      </c>
      <c r="F36" s="46">
        <f t="shared" si="7"/>
        <v>0</v>
      </c>
      <c r="G36" s="46">
        <f t="shared" si="7"/>
        <v>0</v>
      </c>
      <c r="H36" s="46">
        <f t="shared" si="7"/>
        <v>0</v>
      </c>
      <c r="I36" s="55">
        <f t="shared" si="2"/>
        <v>0</v>
      </c>
      <c r="J36" s="43">
        <f t="shared" si="0"/>
        <v>0</v>
      </c>
      <c r="L36" s="22"/>
      <c r="M36" s="24"/>
      <c r="N36" s="24"/>
      <c r="O36" s="24"/>
      <c r="P36" s="25"/>
      <c r="Q36" s="25"/>
      <c r="R36" s="24"/>
      <c r="S36" s="24"/>
    </row>
    <row r="37" spans="1:19" ht="12.75" x14ac:dyDescent="0.2">
      <c r="A37" s="40"/>
      <c r="B37" s="48"/>
      <c r="C37" s="56" t="s">
        <v>41</v>
      </c>
      <c r="D37" s="37">
        <v>0</v>
      </c>
      <c r="E37" s="37">
        <v>0</v>
      </c>
      <c r="F37" s="37">
        <f t="shared" si="5"/>
        <v>0</v>
      </c>
      <c r="G37" s="37">
        <v>0</v>
      </c>
      <c r="H37" s="37">
        <v>0</v>
      </c>
      <c r="I37" s="34">
        <f>H37-D37</f>
        <v>0</v>
      </c>
      <c r="J37" s="43">
        <f t="shared" si="0"/>
        <v>0</v>
      </c>
      <c r="L37" s="22"/>
      <c r="M37" s="24"/>
      <c r="N37" s="51"/>
      <c r="O37" s="51"/>
      <c r="P37" s="25"/>
      <c r="Q37" s="25"/>
      <c r="R37" s="24"/>
      <c r="S37" s="24"/>
    </row>
    <row r="38" spans="1:19" x14ac:dyDescent="0.2">
      <c r="A38" s="40"/>
      <c r="B38" s="41" t="s">
        <v>42</v>
      </c>
      <c r="C38" s="42"/>
      <c r="D38" s="46">
        <f>SUM(D39:D40)</f>
        <v>18610616</v>
      </c>
      <c r="E38" s="46">
        <f t="shared" ref="E38:H38" si="8">SUM(E39:E40)</f>
        <v>998316</v>
      </c>
      <c r="F38" s="46">
        <f t="shared" si="8"/>
        <v>19608932</v>
      </c>
      <c r="G38" s="46">
        <f t="shared" si="8"/>
        <v>4804975.8600000003</v>
      </c>
      <c r="H38" s="46">
        <f t="shared" si="8"/>
        <v>4804975.8600000003</v>
      </c>
      <c r="I38" s="55">
        <v>0</v>
      </c>
      <c r="J38" s="43">
        <f t="shared" si="0"/>
        <v>0</v>
      </c>
      <c r="L38" s="22"/>
      <c r="M38" s="24"/>
      <c r="N38" s="24"/>
      <c r="O38" s="24"/>
      <c r="P38" s="25"/>
      <c r="Q38" s="25"/>
      <c r="R38" s="24"/>
      <c r="S38" s="24"/>
    </row>
    <row r="39" spans="1:19" ht="12.75" x14ac:dyDescent="0.2">
      <c r="A39" s="40"/>
      <c r="B39" s="48"/>
      <c r="C39" s="56" t="s">
        <v>43</v>
      </c>
      <c r="D39" s="37">
        <v>0</v>
      </c>
      <c r="E39" s="37">
        <v>0</v>
      </c>
      <c r="F39" s="37">
        <f t="shared" si="5"/>
        <v>0</v>
      </c>
      <c r="G39" s="37">
        <v>0</v>
      </c>
      <c r="H39" s="37">
        <f>G39-M39</f>
        <v>0</v>
      </c>
      <c r="I39" s="34">
        <f t="shared" si="2"/>
        <v>0</v>
      </c>
      <c r="J39" s="43">
        <f t="shared" si="0"/>
        <v>0</v>
      </c>
      <c r="L39" s="22"/>
      <c r="M39" s="24"/>
      <c r="N39" s="51"/>
      <c r="O39" s="51"/>
      <c r="P39" s="51"/>
      <c r="Q39" s="51"/>
      <c r="R39" s="24"/>
      <c r="S39" s="24"/>
    </row>
    <row r="40" spans="1:19" ht="12.75" x14ac:dyDescent="0.2">
      <c r="A40" s="40"/>
      <c r="B40" s="48"/>
      <c r="C40" s="56" t="s">
        <v>44</v>
      </c>
      <c r="D40" s="37">
        <v>18610616</v>
      </c>
      <c r="E40" s="37">
        <v>998316</v>
      </c>
      <c r="F40" s="37">
        <v>19608932</v>
      </c>
      <c r="G40" s="37">
        <v>4804975.8600000003</v>
      </c>
      <c r="H40" s="37">
        <v>4804975.8600000003</v>
      </c>
      <c r="I40" s="34">
        <v>0</v>
      </c>
      <c r="J40" s="43">
        <f t="shared" si="0"/>
        <v>0</v>
      </c>
      <c r="K40" s="5">
        <f>1351863+28314.28</f>
        <v>1380177.28</v>
      </c>
      <c r="L40" s="22"/>
      <c r="M40" s="47"/>
      <c r="N40" s="51"/>
      <c r="O40" s="51"/>
      <c r="P40" s="51"/>
      <c r="Q40" s="51"/>
      <c r="R40" s="24"/>
      <c r="S40" s="24"/>
    </row>
    <row r="41" spans="1:19" x14ac:dyDescent="0.2">
      <c r="A41" s="58"/>
      <c r="B41" s="59"/>
      <c r="C41" s="60"/>
      <c r="D41" s="37"/>
      <c r="E41" s="37"/>
      <c r="F41" s="37" t="s">
        <v>45</v>
      </c>
      <c r="G41" s="37"/>
      <c r="H41" s="37"/>
      <c r="I41" s="34"/>
      <c r="J41" s="43">
        <f t="shared" si="0"/>
        <v>0</v>
      </c>
      <c r="L41" s="22"/>
      <c r="M41" s="24"/>
      <c r="N41" s="22"/>
      <c r="O41" s="24"/>
      <c r="P41" s="25"/>
      <c r="Q41" s="25"/>
      <c r="R41" s="24"/>
      <c r="S41" s="24"/>
    </row>
    <row r="42" spans="1:19" x14ac:dyDescent="0.2">
      <c r="A42" s="35" t="s">
        <v>46</v>
      </c>
      <c r="B42" s="36"/>
      <c r="C42" s="36"/>
      <c r="D42" s="46">
        <f>D9+D10+D11+D12+D13+D14+D15+D16+D29+D35+D36+D38</f>
        <v>2020953726</v>
      </c>
      <c r="E42" s="46">
        <f>E9+E10+E11+E12+E13+E14+E15+E16+E29+E36+E38</f>
        <v>213865679.71000001</v>
      </c>
      <c r="F42" s="46">
        <f t="shared" ref="F42:H42" si="9">F9+F10+F11+F12+F13+F14+F15+F16+F29+F35+F36+F38</f>
        <v>2234819405.71</v>
      </c>
      <c r="G42" s="46">
        <f t="shared" si="9"/>
        <v>812519787.94999993</v>
      </c>
      <c r="H42" s="46">
        <f t="shared" si="9"/>
        <v>804078323.9799999</v>
      </c>
      <c r="I42" s="34"/>
      <c r="J42" s="43">
        <f t="shared" si="0"/>
        <v>-8441463.9700000286</v>
      </c>
      <c r="L42" s="22"/>
      <c r="M42" s="47"/>
      <c r="N42" s="22"/>
      <c r="O42" s="24"/>
      <c r="P42" s="25"/>
      <c r="Q42" s="25"/>
      <c r="R42" s="24"/>
      <c r="S42" s="24"/>
    </row>
    <row r="43" spans="1:19" x14ac:dyDescent="0.2">
      <c r="A43" s="35" t="s">
        <v>47</v>
      </c>
      <c r="B43" s="36"/>
      <c r="C43" s="36"/>
      <c r="D43" s="61"/>
      <c r="E43" s="61"/>
      <c r="F43" s="61"/>
      <c r="G43" s="61"/>
      <c r="H43" s="61"/>
      <c r="I43" s="34"/>
      <c r="L43" s="22"/>
      <c r="M43" s="24"/>
      <c r="N43" s="22"/>
      <c r="O43" s="24"/>
      <c r="P43" s="25"/>
      <c r="Q43" s="25"/>
      <c r="R43" s="24"/>
      <c r="S43" s="24"/>
    </row>
    <row r="44" spans="1:19" x14ac:dyDescent="0.2">
      <c r="A44" s="35" t="s">
        <v>48</v>
      </c>
      <c r="B44" s="36"/>
      <c r="C44" s="36"/>
      <c r="D44" s="61"/>
      <c r="E44" s="62"/>
      <c r="F44" s="61"/>
      <c r="G44" s="61"/>
      <c r="H44" s="61"/>
      <c r="I44" s="55">
        <f>SUM(I8:I42)</f>
        <v>0</v>
      </c>
      <c r="L44" s="22"/>
      <c r="M44" s="24"/>
      <c r="N44" s="22"/>
      <c r="O44" s="24"/>
      <c r="P44" s="25"/>
      <c r="Q44" s="25"/>
      <c r="R44" s="24"/>
      <c r="S44" s="24"/>
    </row>
    <row r="45" spans="1:19" x14ac:dyDescent="0.2">
      <c r="A45" s="58"/>
      <c r="B45" s="59"/>
      <c r="C45" s="60"/>
      <c r="D45" s="61"/>
      <c r="E45" s="62"/>
      <c r="F45" s="61"/>
      <c r="G45" s="61"/>
      <c r="H45" s="61"/>
      <c r="I45" s="34"/>
      <c r="L45" s="22"/>
      <c r="M45" s="24"/>
      <c r="N45" s="24"/>
      <c r="O45" s="24"/>
      <c r="P45" s="25"/>
      <c r="Q45" s="25"/>
      <c r="R45" s="24"/>
      <c r="S45" s="24"/>
    </row>
    <row r="46" spans="1:19" x14ac:dyDescent="0.2">
      <c r="A46" s="35" t="s">
        <v>49</v>
      </c>
      <c r="B46" s="36"/>
      <c r="C46" s="36"/>
      <c r="D46" s="61"/>
      <c r="E46" s="62"/>
      <c r="F46" s="61"/>
      <c r="G46" s="61"/>
      <c r="H46" s="61"/>
      <c r="I46" s="34"/>
      <c r="L46" s="22"/>
      <c r="M46" s="24"/>
      <c r="N46" s="24"/>
      <c r="O46" s="24"/>
      <c r="P46" s="25"/>
      <c r="Q46" s="25"/>
      <c r="R46" s="24"/>
      <c r="S46" s="24"/>
    </row>
    <row r="47" spans="1:19" x14ac:dyDescent="0.2">
      <c r="A47" s="40"/>
      <c r="B47" s="41" t="s">
        <v>50</v>
      </c>
      <c r="C47" s="42"/>
      <c r="D47" s="63">
        <f>SUM(D48:D55)</f>
        <v>623763089</v>
      </c>
      <c r="E47" s="63">
        <f t="shared" ref="E47:H47" si="10">SUM(E48:E55)</f>
        <v>118098664</v>
      </c>
      <c r="F47" s="63">
        <f t="shared" si="10"/>
        <v>741861753</v>
      </c>
      <c r="G47" s="63">
        <f t="shared" si="10"/>
        <v>191830968</v>
      </c>
      <c r="H47" s="63">
        <f t="shared" si="10"/>
        <v>191830968</v>
      </c>
      <c r="I47" s="34">
        <v>0</v>
      </c>
      <c r="J47" s="43">
        <f t="shared" ref="J47:J70" si="11">H47-G47</f>
        <v>0</v>
      </c>
      <c r="L47" s="22"/>
      <c r="M47" s="24"/>
      <c r="N47" s="24"/>
      <c r="O47" s="22"/>
      <c r="P47" s="25"/>
      <c r="Q47" s="25"/>
      <c r="R47" s="24"/>
      <c r="S47" s="24"/>
    </row>
    <row r="48" spans="1:19" x14ac:dyDescent="0.2">
      <c r="A48" s="40"/>
      <c r="B48" s="48"/>
      <c r="C48" s="56" t="s">
        <v>51</v>
      </c>
      <c r="D48" s="61">
        <v>0</v>
      </c>
      <c r="E48" s="62">
        <v>0</v>
      </c>
      <c r="F48" s="61">
        <f t="shared" si="5"/>
        <v>0</v>
      </c>
      <c r="G48" s="61">
        <v>0</v>
      </c>
      <c r="H48" s="61">
        <f>G48-M48</f>
        <v>0</v>
      </c>
      <c r="I48" s="34">
        <v>0</v>
      </c>
      <c r="J48" s="43">
        <f t="shared" si="11"/>
        <v>0</v>
      </c>
      <c r="L48" s="22"/>
      <c r="M48" s="24"/>
      <c r="N48" s="24"/>
      <c r="O48" s="24"/>
      <c r="P48" s="25"/>
      <c r="Q48" s="25"/>
      <c r="R48" s="24"/>
      <c r="S48" s="24"/>
    </row>
    <row r="49" spans="1:19" x14ac:dyDescent="0.2">
      <c r="A49" s="40"/>
      <c r="B49" s="48"/>
      <c r="C49" s="56" t="s">
        <v>52</v>
      </c>
      <c r="D49" s="61">
        <v>0</v>
      </c>
      <c r="E49" s="62">
        <v>0</v>
      </c>
      <c r="F49" s="61">
        <f t="shared" si="5"/>
        <v>0</v>
      </c>
      <c r="G49" s="61">
        <v>0</v>
      </c>
      <c r="H49" s="61">
        <f>G49-M49</f>
        <v>0</v>
      </c>
      <c r="I49" s="34">
        <v>0</v>
      </c>
      <c r="J49" s="43">
        <f t="shared" si="11"/>
        <v>0</v>
      </c>
      <c r="L49" s="22"/>
      <c r="M49" s="24"/>
      <c r="N49" s="24"/>
      <c r="O49" s="24"/>
      <c r="P49" s="25"/>
      <c r="Q49" s="25"/>
      <c r="R49" s="24"/>
      <c r="S49" s="24"/>
    </row>
    <row r="50" spans="1:19" ht="12.75" x14ac:dyDescent="0.2">
      <c r="A50" s="40"/>
      <c r="B50" s="54"/>
      <c r="C50" s="49" t="s">
        <v>53</v>
      </c>
      <c r="D50" s="61">
        <v>108192931</v>
      </c>
      <c r="E50" s="62">
        <v>19117691</v>
      </c>
      <c r="F50" s="61">
        <v>127310622</v>
      </c>
      <c r="G50" s="61">
        <v>38193186</v>
      </c>
      <c r="H50" s="61">
        <v>38193186</v>
      </c>
      <c r="I50" s="34">
        <v>0</v>
      </c>
      <c r="J50" s="43">
        <f t="shared" si="11"/>
        <v>0</v>
      </c>
      <c r="L50" s="57"/>
      <c r="M50" s="47"/>
      <c r="N50" s="24"/>
      <c r="O50" s="52"/>
      <c r="P50" s="25"/>
      <c r="Q50" s="25"/>
      <c r="R50" s="24"/>
      <c r="S50" s="24"/>
    </row>
    <row r="51" spans="1:19" ht="48" x14ac:dyDescent="0.2">
      <c r="A51" s="40"/>
      <c r="B51" s="54"/>
      <c r="C51" s="64" t="s">
        <v>54</v>
      </c>
      <c r="D51" s="61">
        <v>515570158</v>
      </c>
      <c r="E51" s="62">
        <v>98980973</v>
      </c>
      <c r="F51" s="61">
        <v>614551131</v>
      </c>
      <c r="G51" s="61">
        <v>153637782</v>
      </c>
      <c r="H51" s="61">
        <v>153637782</v>
      </c>
      <c r="I51" s="34">
        <v>0</v>
      </c>
      <c r="J51" s="43">
        <f t="shared" si="11"/>
        <v>0</v>
      </c>
      <c r="L51" s="22"/>
      <c r="M51" s="47"/>
      <c r="N51" s="24"/>
      <c r="O51" s="24"/>
      <c r="P51" s="25"/>
      <c r="Q51" s="25"/>
      <c r="R51" s="24"/>
      <c r="S51" s="24"/>
    </row>
    <row r="52" spans="1:19" x14ac:dyDescent="0.2">
      <c r="A52" s="40"/>
      <c r="B52" s="54"/>
      <c r="C52" s="49" t="s">
        <v>55</v>
      </c>
      <c r="D52" s="61">
        <v>0</v>
      </c>
      <c r="E52" s="62">
        <v>0</v>
      </c>
      <c r="F52" s="61">
        <f t="shared" si="5"/>
        <v>0</v>
      </c>
      <c r="G52" s="61">
        <v>0</v>
      </c>
      <c r="H52" s="61">
        <f>G52-M52</f>
        <v>0</v>
      </c>
      <c r="I52" s="34">
        <v>0</v>
      </c>
      <c r="J52" s="43">
        <f t="shared" si="11"/>
        <v>0</v>
      </c>
      <c r="L52" s="22"/>
      <c r="M52" s="24"/>
      <c r="N52" s="24"/>
      <c r="O52" s="24"/>
      <c r="P52" s="25"/>
      <c r="Q52" s="25"/>
      <c r="R52" s="24"/>
      <c r="S52" s="24"/>
    </row>
    <row r="53" spans="1:19" x14ac:dyDescent="0.2">
      <c r="A53" s="40"/>
      <c r="B53" s="54"/>
      <c r="C53" s="49" t="s">
        <v>56</v>
      </c>
      <c r="D53" s="61">
        <v>0</v>
      </c>
      <c r="E53" s="62">
        <v>0</v>
      </c>
      <c r="F53" s="61">
        <f t="shared" si="5"/>
        <v>0</v>
      </c>
      <c r="G53" s="61">
        <v>0</v>
      </c>
      <c r="H53" s="61">
        <f>G53-M53</f>
        <v>0</v>
      </c>
      <c r="I53" s="34">
        <v>0</v>
      </c>
      <c r="J53" s="43">
        <f t="shared" si="11"/>
        <v>0</v>
      </c>
      <c r="L53" s="22"/>
      <c r="M53" s="24"/>
      <c r="N53" s="24"/>
      <c r="O53" s="24"/>
      <c r="P53" s="25"/>
      <c r="Q53" s="25"/>
      <c r="R53" s="24"/>
      <c r="S53" s="24"/>
    </row>
    <row r="54" spans="1:19" ht="36" x14ac:dyDescent="0.2">
      <c r="A54" s="40"/>
      <c r="B54" s="54"/>
      <c r="C54" s="64" t="s">
        <v>57</v>
      </c>
      <c r="D54" s="61">
        <v>0</v>
      </c>
      <c r="E54" s="62">
        <v>0</v>
      </c>
      <c r="F54" s="61">
        <f t="shared" si="5"/>
        <v>0</v>
      </c>
      <c r="G54" s="61">
        <v>0</v>
      </c>
      <c r="H54" s="61">
        <f>G54-M54</f>
        <v>0</v>
      </c>
      <c r="I54" s="34">
        <v>0</v>
      </c>
      <c r="J54" s="43">
        <f t="shared" si="11"/>
        <v>0</v>
      </c>
      <c r="L54" s="22"/>
      <c r="M54" s="24"/>
      <c r="N54" s="24"/>
      <c r="O54" s="24"/>
      <c r="P54" s="25"/>
      <c r="Q54" s="25"/>
      <c r="R54" s="24"/>
      <c r="S54" s="24"/>
    </row>
    <row r="55" spans="1:19" x14ac:dyDescent="0.2">
      <c r="A55" s="40"/>
      <c r="B55" s="54"/>
      <c r="C55" s="49" t="s">
        <v>58</v>
      </c>
      <c r="D55" s="61">
        <v>0</v>
      </c>
      <c r="E55" s="61">
        <v>0</v>
      </c>
      <c r="F55" s="61">
        <v>0</v>
      </c>
      <c r="G55" s="61">
        <v>0</v>
      </c>
      <c r="H55" s="61">
        <f>G55-M55</f>
        <v>0</v>
      </c>
      <c r="I55" s="34">
        <v>0</v>
      </c>
      <c r="J55" s="43">
        <f t="shared" si="11"/>
        <v>0</v>
      </c>
      <c r="L55" s="22"/>
      <c r="M55" s="24"/>
      <c r="N55" s="24"/>
      <c r="O55" s="24"/>
      <c r="P55" s="25"/>
      <c r="Q55" s="25"/>
      <c r="R55" s="24"/>
      <c r="S55" s="24"/>
    </row>
    <row r="56" spans="1:19" x14ac:dyDescent="0.2">
      <c r="A56" s="40"/>
      <c r="B56" s="65" t="s">
        <v>59</v>
      </c>
      <c r="C56" s="66"/>
      <c r="D56" s="63">
        <f>SUM(D57:D60)</f>
        <v>4</v>
      </c>
      <c r="E56" s="63">
        <f t="shared" ref="E56:H56" si="12">SUM(E57:E60)</f>
        <v>39658427.509999998</v>
      </c>
      <c r="F56" s="63">
        <f t="shared" si="12"/>
        <v>39658431.509999998</v>
      </c>
      <c r="G56" s="63">
        <f t="shared" si="12"/>
        <v>39443080.509999998</v>
      </c>
      <c r="H56" s="63">
        <f t="shared" si="12"/>
        <v>39443080.509999998</v>
      </c>
      <c r="I56" s="55">
        <v>0</v>
      </c>
      <c r="J56" s="43">
        <f t="shared" si="11"/>
        <v>0</v>
      </c>
      <c r="L56" s="22"/>
      <c r="M56" s="24"/>
      <c r="N56" s="24"/>
      <c r="O56" s="24"/>
      <c r="P56" s="25"/>
      <c r="Q56" s="25"/>
      <c r="R56" s="24"/>
      <c r="S56" s="24"/>
    </row>
    <row r="57" spans="1:19" x14ac:dyDescent="0.2">
      <c r="A57" s="40"/>
      <c r="B57" s="54"/>
      <c r="C57" s="49" t="s">
        <v>60</v>
      </c>
      <c r="D57" s="61">
        <v>0</v>
      </c>
      <c r="E57" s="62">
        <v>0</v>
      </c>
      <c r="F57" s="61">
        <f t="shared" si="5"/>
        <v>0</v>
      </c>
      <c r="G57" s="61">
        <v>0</v>
      </c>
      <c r="H57" s="61">
        <f>G57-M57</f>
        <v>0</v>
      </c>
      <c r="I57" s="34">
        <v>0</v>
      </c>
      <c r="J57" s="43">
        <f t="shared" si="11"/>
        <v>0</v>
      </c>
      <c r="L57" s="22"/>
      <c r="M57" s="24"/>
      <c r="N57" s="24"/>
      <c r="O57" s="24"/>
      <c r="P57" s="25"/>
      <c r="Q57" s="25"/>
      <c r="R57" s="24"/>
      <c r="S57" s="24"/>
    </row>
    <row r="58" spans="1:19" x14ac:dyDescent="0.2">
      <c r="A58" s="40"/>
      <c r="B58" s="54"/>
      <c r="C58" s="49" t="s">
        <v>61</v>
      </c>
      <c r="D58" s="61">
        <v>0</v>
      </c>
      <c r="E58" s="62">
        <v>0</v>
      </c>
      <c r="F58" s="61">
        <f t="shared" si="5"/>
        <v>0</v>
      </c>
      <c r="G58" s="61">
        <v>0</v>
      </c>
      <c r="H58" s="61">
        <f>G58-M58</f>
        <v>0</v>
      </c>
      <c r="I58" s="34">
        <v>0</v>
      </c>
      <c r="J58" s="43">
        <f t="shared" si="11"/>
        <v>0</v>
      </c>
      <c r="L58" s="22"/>
      <c r="M58" s="24"/>
      <c r="N58" s="24"/>
      <c r="O58" s="24"/>
      <c r="P58" s="25"/>
      <c r="Q58" s="25"/>
      <c r="R58" s="24"/>
      <c r="S58" s="24"/>
    </row>
    <row r="59" spans="1:19" x14ac:dyDescent="0.2">
      <c r="A59" s="40"/>
      <c r="B59" s="54"/>
      <c r="C59" s="49" t="s">
        <v>62</v>
      </c>
      <c r="D59" s="61">
        <v>0</v>
      </c>
      <c r="E59" s="62">
        <v>0</v>
      </c>
      <c r="F59" s="61">
        <f t="shared" si="5"/>
        <v>0</v>
      </c>
      <c r="G59" s="61">
        <v>0</v>
      </c>
      <c r="H59" s="61">
        <f>G59-M59</f>
        <v>0</v>
      </c>
      <c r="I59" s="34">
        <v>0</v>
      </c>
      <c r="J59" s="43">
        <f t="shared" si="11"/>
        <v>0</v>
      </c>
      <c r="L59" s="22"/>
      <c r="M59" s="24"/>
      <c r="N59" s="24"/>
      <c r="O59" s="24"/>
      <c r="P59" s="25"/>
      <c r="Q59" s="25"/>
      <c r="R59" s="24"/>
      <c r="S59" s="24"/>
    </row>
    <row r="60" spans="1:19" ht="12.75" x14ac:dyDescent="0.2">
      <c r="A60" s="40"/>
      <c r="B60" s="54"/>
      <c r="C60" s="49" t="s">
        <v>63</v>
      </c>
      <c r="D60" s="61">
        <v>4</v>
      </c>
      <c r="E60" s="67">
        <v>39658427.509999998</v>
      </c>
      <c r="F60" s="37">
        <v>39658431.509999998</v>
      </c>
      <c r="G60" s="37">
        <v>39443080.509999998</v>
      </c>
      <c r="H60" s="37">
        <v>39443080.509999998</v>
      </c>
      <c r="I60" s="34">
        <v>0</v>
      </c>
      <c r="J60" s="43">
        <f t="shared" si="11"/>
        <v>0</v>
      </c>
      <c r="L60" s="22"/>
      <c r="M60" s="68"/>
      <c r="N60" s="24"/>
      <c r="O60" s="47"/>
      <c r="P60" s="25"/>
      <c r="Q60" s="25"/>
      <c r="R60" s="24"/>
      <c r="S60" s="24"/>
    </row>
    <row r="61" spans="1:19" x14ac:dyDescent="0.2">
      <c r="A61" s="40"/>
      <c r="B61" s="65" t="s">
        <v>64</v>
      </c>
      <c r="C61" s="66"/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34">
        <v>0</v>
      </c>
      <c r="J61" s="43">
        <f t="shared" si="11"/>
        <v>0</v>
      </c>
      <c r="L61" s="22"/>
      <c r="M61" s="24"/>
      <c r="N61" s="24"/>
      <c r="O61" s="24"/>
      <c r="P61" s="25"/>
      <c r="Q61" s="25"/>
      <c r="R61" s="24"/>
      <c r="S61" s="24"/>
    </row>
    <row r="62" spans="1:19" x14ac:dyDescent="0.2">
      <c r="A62" s="40"/>
      <c r="B62" s="54"/>
      <c r="C62" s="49" t="s">
        <v>65</v>
      </c>
      <c r="D62" s="61">
        <v>0</v>
      </c>
      <c r="E62" s="62">
        <v>0</v>
      </c>
      <c r="F62" s="61">
        <f t="shared" si="5"/>
        <v>0</v>
      </c>
      <c r="G62" s="61">
        <v>0</v>
      </c>
      <c r="H62" s="61">
        <f>G62-M62</f>
        <v>0</v>
      </c>
      <c r="I62" s="34">
        <v>0</v>
      </c>
      <c r="J62" s="43">
        <f t="shared" si="11"/>
        <v>0</v>
      </c>
      <c r="L62" s="22"/>
      <c r="M62" s="24"/>
      <c r="N62" s="24"/>
      <c r="O62" s="24"/>
      <c r="P62" s="25"/>
      <c r="Q62" s="25"/>
      <c r="R62" s="24"/>
      <c r="S62" s="24"/>
    </row>
    <row r="63" spans="1:19" x14ac:dyDescent="0.2">
      <c r="A63" s="40"/>
      <c r="B63" s="54"/>
      <c r="C63" s="49" t="s">
        <v>66</v>
      </c>
      <c r="D63" s="61">
        <v>0</v>
      </c>
      <c r="E63" s="62">
        <v>0</v>
      </c>
      <c r="F63" s="61">
        <f t="shared" si="5"/>
        <v>0</v>
      </c>
      <c r="G63" s="61">
        <v>0</v>
      </c>
      <c r="H63" s="61">
        <f>G63-M63</f>
        <v>0</v>
      </c>
      <c r="I63" s="34">
        <v>0</v>
      </c>
      <c r="J63" s="43">
        <f t="shared" si="11"/>
        <v>0</v>
      </c>
      <c r="L63" s="22"/>
      <c r="M63" s="24"/>
      <c r="N63" s="24"/>
      <c r="O63" s="24"/>
      <c r="P63" s="25"/>
      <c r="Q63" s="25"/>
      <c r="R63" s="24"/>
      <c r="S63" s="24"/>
    </row>
    <row r="64" spans="1:19" x14ac:dyDescent="0.2">
      <c r="A64" s="40"/>
      <c r="B64" s="41" t="s">
        <v>67</v>
      </c>
      <c r="C64" s="42"/>
      <c r="D64" s="61">
        <v>0</v>
      </c>
      <c r="E64" s="62">
        <v>0</v>
      </c>
      <c r="F64" s="61">
        <f t="shared" si="5"/>
        <v>0</v>
      </c>
      <c r="G64" s="61">
        <v>0</v>
      </c>
      <c r="H64" s="61">
        <f>G64-M64</f>
        <v>0</v>
      </c>
      <c r="I64" s="34">
        <v>0</v>
      </c>
      <c r="J64" s="43">
        <f t="shared" si="11"/>
        <v>0</v>
      </c>
      <c r="L64" s="22"/>
      <c r="M64" s="24"/>
      <c r="N64" s="24"/>
      <c r="O64" s="24"/>
      <c r="P64" s="25"/>
      <c r="Q64" s="25"/>
      <c r="R64" s="24"/>
      <c r="S64" s="24"/>
    </row>
    <row r="65" spans="1:19" x14ac:dyDescent="0.2">
      <c r="A65" s="40"/>
      <c r="B65" s="41" t="s">
        <v>68</v>
      </c>
      <c r="C65" s="42"/>
      <c r="D65" s="61">
        <v>0</v>
      </c>
      <c r="E65" s="61">
        <v>0</v>
      </c>
      <c r="F65" s="61">
        <v>0</v>
      </c>
      <c r="G65" s="61">
        <v>0</v>
      </c>
      <c r="H65" s="61">
        <f>G65-M65</f>
        <v>0</v>
      </c>
      <c r="I65" s="34">
        <v>0</v>
      </c>
      <c r="J65" s="43">
        <f t="shared" si="11"/>
        <v>0</v>
      </c>
      <c r="L65" s="22"/>
      <c r="M65" s="24"/>
      <c r="N65" s="24"/>
      <c r="O65" s="24"/>
      <c r="P65" s="25"/>
      <c r="Q65" s="25"/>
      <c r="R65" s="24"/>
      <c r="S65" s="24"/>
    </row>
    <row r="66" spans="1:19" x14ac:dyDescent="0.2">
      <c r="A66" s="58"/>
      <c r="B66" s="69"/>
      <c r="C66" s="70"/>
      <c r="D66" s="71"/>
      <c r="E66" s="72"/>
      <c r="F66" s="71"/>
      <c r="G66" s="71"/>
      <c r="H66" s="71"/>
      <c r="I66" s="73"/>
      <c r="J66" s="43">
        <f t="shared" si="11"/>
        <v>0</v>
      </c>
      <c r="L66" s="22"/>
      <c r="M66" s="24"/>
      <c r="N66" s="24"/>
      <c r="O66" s="24"/>
      <c r="P66" s="25"/>
      <c r="Q66" s="25"/>
      <c r="R66" s="24"/>
      <c r="S66" s="24"/>
    </row>
    <row r="67" spans="1:19" x14ac:dyDescent="0.2">
      <c r="A67" s="35" t="s">
        <v>69</v>
      </c>
      <c r="B67" s="36"/>
      <c r="C67" s="36"/>
      <c r="D67" s="74">
        <f>D47+D56+D64+D65</f>
        <v>623763093</v>
      </c>
      <c r="E67" s="74">
        <f t="shared" ref="E67:H67" si="13">E47+E56+E64+E65</f>
        <v>157757091.50999999</v>
      </c>
      <c r="F67" s="74">
        <f t="shared" si="13"/>
        <v>781520184.50999999</v>
      </c>
      <c r="G67" s="74">
        <f t="shared" si="13"/>
        <v>231274048.50999999</v>
      </c>
      <c r="H67" s="74">
        <f t="shared" si="13"/>
        <v>231274048.50999999</v>
      </c>
      <c r="I67" s="55">
        <v>0</v>
      </c>
      <c r="J67" s="43">
        <f t="shared" si="11"/>
        <v>0</v>
      </c>
      <c r="L67" s="22"/>
      <c r="M67" s="22"/>
      <c r="N67" s="24"/>
      <c r="O67" s="24"/>
      <c r="P67" s="25"/>
      <c r="Q67" s="25"/>
      <c r="R67" s="24"/>
      <c r="S67" s="24"/>
    </row>
    <row r="68" spans="1:19" x14ac:dyDescent="0.2">
      <c r="A68" s="58"/>
      <c r="B68" s="69"/>
      <c r="C68" s="70"/>
      <c r="D68" s="75"/>
      <c r="E68" s="76"/>
      <c r="F68" s="75">
        <f t="shared" si="5"/>
        <v>0</v>
      </c>
      <c r="G68" s="75"/>
      <c r="H68" s="75"/>
      <c r="I68" s="77"/>
      <c r="J68" s="43">
        <f t="shared" si="11"/>
        <v>0</v>
      </c>
      <c r="L68" s="22"/>
      <c r="M68" s="24"/>
      <c r="N68" s="24"/>
      <c r="O68" s="24"/>
      <c r="P68" s="25"/>
      <c r="Q68" s="25"/>
      <c r="R68" s="24"/>
      <c r="S68" s="24"/>
    </row>
    <row r="69" spans="1:19" x14ac:dyDescent="0.2">
      <c r="A69" s="35" t="s">
        <v>70</v>
      </c>
      <c r="B69" s="36"/>
      <c r="C69" s="36"/>
      <c r="D69" s="63">
        <f>SUM(D70)</f>
        <v>230000000</v>
      </c>
      <c r="E69" s="78">
        <f t="shared" ref="E69:H69" si="14">SUM(E70)</f>
        <v>62722999.990000002</v>
      </c>
      <c r="F69" s="63">
        <f t="shared" si="14"/>
        <v>292722999.99000001</v>
      </c>
      <c r="G69" s="63">
        <f t="shared" si="14"/>
        <v>62722999.990000002</v>
      </c>
      <c r="H69" s="63">
        <f t="shared" si="14"/>
        <v>62722999.990000002</v>
      </c>
      <c r="I69" s="79">
        <v>0</v>
      </c>
      <c r="J69" s="43">
        <f t="shared" si="11"/>
        <v>0</v>
      </c>
      <c r="L69" s="22"/>
      <c r="M69" s="24"/>
      <c r="N69" s="24"/>
      <c r="O69" s="24"/>
      <c r="P69" s="25"/>
      <c r="Q69" s="25"/>
      <c r="R69" s="24"/>
      <c r="S69" s="24"/>
    </row>
    <row r="70" spans="1:19" x14ac:dyDescent="0.2">
      <c r="A70" s="40"/>
      <c r="B70" s="41" t="s">
        <v>71</v>
      </c>
      <c r="C70" s="42"/>
      <c r="D70" s="61">
        <v>230000000</v>
      </c>
      <c r="E70" s="62">
        <v>62722999.990000002</v>
      </c>
      <c r="F70" s="61">
        <v>292722999.99000001</v>
      </c>
      <c r="G70" s="61">
        <v>62722999.990000002</v>
      </c>
      <c r="H70" s="61">
        <v>62722999.990000002</v>
      </c>
      <c r="I70" s="80">
        <v>0</v>
      </c>
      <c r="J70" s="43">
        <f t="shared" si="11"/>
        <v>0</v>
      </c>
      <c r="L70" s="22"/>
      <c r="M70" s="24"/>
      <c r="N70" s="24"/>
      <c r="O70" s="24"/>
      <c r="P70" s="25"/>
      <c r="Q70" s="25"/>
      <c r="R70" s="24"/>
      <c r="S70" s="24"/>
    </row>
    <row r="71" spans="1:19" x14ac:dyDescent="0.2">
      <c r="A71" s="58"/>
      <c r="B71" s="69"/>
      <c r="C71" s="70"/>
      <c r="D71" s="61"/>
      <c r="E71" s="62"/>
      <c r="F71" s="61"/>
      <c r="G71" s="61"/>
      <c r="H71" s="81"/>
      <c r="I71" s="80"/>
      <c r="L71" s="22"/>
      <c r="M71" s="47"/>
      <c r="N71" s="24"/>
      <c r="O71" s="24"/>
      <c r="P71" s="25"/>
      <c r="Q71" s="25"/>
      <c r="R71" s="24"/>
      <c r="S71" s="24"/>
    </row>
    <row r="72" spans="1:19" x14ac:dyDescent="0.2">
      <c r="A72" s="35" t="s">
        <v>72</v>
      </c>
      <c r="B72" s="36"/>
      <c r="C72" s="36"/>
      <c r="D72" s="63">
        <f>D42+D67+D69</f>
        <v>2874716819</v>
      </c>
      <c r="E72" s="63">
        <f>E42+E67+E69</f>
        <v>434345771.21000004</v>
      </c>
      <c r="F72" s="63">
        <f t="shared" ref="F72:H72" si="15">F42+F67+F69</f>
        <v>3309062590.21</v>
      </c>
      <c r="G72" s="63">
        <f t="shared" si="15"/>
        <v>1106516836.4499998</v>
      </c>
      <c r="H72" s="46">
        <f t="shared" si="15"/>
        <v>1098075372.4799998</v>
      </c>
      <c r="I72" s="82">
        <f>I44+I67+I69</f>
        <v>0</v>
      </c>
      <c r="L72" s="22"/>
      <c r="M72" s="47"/>
      <c r="N72" s="83"/>
      <c r="O72" s="22"/>
      <c r="P72" s="25"/>
      <c r="Q72" s="25"/>
      <c r="R72" s="24"/>
      <c r="S72" s="24"/>
    </row>
    <row r="73" spans="1:19" x14ac:dyDescent="0.2">
      <c r="A73" s="58"/>
      <c r="B73" s="69"/>
      <c r="C73" s="70"/>
      <c r="D73" s="61"/>
      <c r="E73" s="62"/>
      <c r="F73" s="61"/>
      <c r="G73" s="61"/>
      <c r="H73" s="61"/>
      <c r="I73" s="80"/>
      <c r="L73" s="22"/>
      <c r="M73" s="47"/>
      <c r="N73" s="24"/>
      <c r="O73" s="24"/>
      <c r="P73" s="25"/>
      <c r="Q73" s="25"/>
      <c r="R73" s="24"/>
      <c r="S73" s="24"/>
    </row>
    <row r="74" spans="1:19" x14ac:dyDescent="0.2">
      <c r="A74" s="40"/>
      <c r="B74" s="84" t="s">
        <v>73</v>
      </c>
      <c r="C74" s="36"/>
      <c r="D74" s="75"/>
      <c r="E74" s="76"/>
      <c r="F74" s="75"/>
      <c r="G74" s="75"/>
      <c r="H74" s="75"/>
      <c r="I74" s="77"/>
      <c r="L74" s="22"/>
      <c r="M74" s="24"/>
      <c r="N74" s="24"/>
      <c r="O74" s="24"/>
      <c r="P74" s="25"/>
      <c r="Q74" s="25"/>
      <c r="R74" s="24"/>
      <c r="S74" s="24"/>
    </row>
    <row r="75" spans="1:19" ht="24" customHeight="1" x14ac:dyDescent="0.2">
      <c r="A75" s="40"/>
      <c r="B75" s="85" t="s">
        <v>74</v>
      </c>
      <c r="C75" s="86"/>
      <c r="D75" s="75">
        <f>D70</f>
        <v>230000000</v>
      </c>
      <c r="E75" s="76"/>
      <c r="F75" s="75"/>
      <c r="G75" s="75"/>
      <c r="H75" s="75"/>
      <c r="I75" s="77"/>
      <c r="L75" s="22"/>
      <c r="M75" s="24"/>
      <c r="N75" s="24"/>
      <c r="O75" s="24"/>
      <c r="P75" s="25"/>
      <c r="Q75" s="25"/>
      <c r="R75" s="24"/>
      <c r="S75" s="24"/>
    </row>
    <row r="76" spans="1:19" ht="36" customHeight="1" x14ac:dyDescent="0.2">
      <c r="A76" s="40"/>
      <c r="B76" s="85" t="s">
        <v>75</v>
      </c>
      <c r="C76" s="86"/>
      <c r="D76" s="75">
        <v>0</v>
      </c>
      <c r="E76" s="76"/>
      <c r="F76" s="75"/>
      <c r="G76" s="75"/>
      <c r="H76" s="75"/>
      <c r="I76" s="77"/>
      <c r="L76" s="22"/>
      <c r="M76" s="24"/>
      <c r="N76" s="24"/>
      <c r="O76" s="24"/>
      <c r="P76" s="25"/>
      <c r="Q76" s="25"/>
      <c r="R76" s="24"/>
      <c r="S76" s="24"/>
    </row>
    <row r="77" spans="1:19" x14ac:dyDescent="0.2">
      <c r="A77" s="40"/>
      <c r="B77" s="84" t="s">
        <v>76</v>
      </c>
      <c r="C77" s="36"/>
      <c r="D77" s="75">
        <f>D75+D76</f>
        <v>230000000</v>
      </c>
      <c r="E77" s="76"/>
      <c r="F77" s="75"/>
      <c r="G77" s="75"/>
      <c r="H77" s="75"/>
      <c r="I77" s="77"/>
      <c r="L77" s="22"/>
      <c r="M77" s="24"/>
      <c r="N77" s="24"/>
      <c r="O77" s="24"/>
      <c r="P77" s="25"/>
      <c r="Q77" s="25"/>
      <c r="R77" s="24"/>
      <c r="S77" s="24"/>
    </row>
    <row r="78" spans="1:19" ht="12.75" thickBot="1" x14ac:dyDescent="0.25">
      <c r="A78" s="87"/>
      <c r="B78" s="88"/>
      <c r="C78" s="88"/>
      <c r="D78" s="89"/>
      <c r="E78" s="90"/>
      <c r="F78" s="89"/>
      <c r="G78" s="89"/>
      <c r="H78" s="89"/>
      <c r="I78" s="91"/>
      <c r="L78" s="22"/>
      <c r="M78" s="24"/>
      <c r="N78" s="24"/>
      <c r="O78" s="24"/>
      <c r="P78" s="25"/>
      <c r="Q78" s="25"/>
      <c r="R78" s="24"/>
      <c r="S78" s="24"/>
    </row>
    <row r="79" spans="1:19" x14ac:dyDescent="0.2">
      <c r="N79" s="7"/>
    </row>
    <row r="80" spans="1:19" x14ac:dyDescent="0.2">
      <c r="A80" s="93"/>
      <c r="B80" s="93"/>
      <c r="C80" s="93"/>
      <c r="D80" s="94"/>
      <c r="E80" s="94"/>
      <c r="F80" s="95"/>
      <c r="G80" s="95"/>
      <c r="H80" s="95"/>
      <c r="I80" s="95"/>
      <c r="J80" s="93"/>
      <c r="K80" s="96"/>
      <c r="L80" s="24"/>
    </row>
  </sheetData>
  <mergeCells count="46">
    <mergeCell ref="B77:C77"/>
    <mergeCell ref="B78:C78"/>
    <mergeCell ref="B71:C71"/>
    <mergeCell ref="A72:C72"/>
    <mergeCell ref="B73:C73"/>
    <mergeCell ref="B74:C74"/>
    <mergeCell ref="B75:C75"/>
    <mergeCell ref="B76:C76"/>
    <mergeCell ref="B65:C65"/>
    <mergeCell ref="B66:C66"/>
    <mergeCell ref="A67:C67"/>
    <mergeCell ref="B68:C68"/>
    <mergeCell ref="A69:C69"/>
    <mergeCell ref="B70:C70"/>
    <mergeCell ref="A44:C44"/>
    <mergeCell ref="A46:C46"/>
    <mergeCell ref="B47:C47"/>
    <mergeCell ref="B56:C56"/>
    <mergeCell ref="B61:C61"/>
    <mergeCell ref="B64:C64"/>
    <mergeCell ref="B29:C29"/>
    <mergeCell ref="B35:C35"/>
    <mergeCell ref="B36:C36"/>
    <mergeCell ref="B38:C38"/>
    <mergeCell ref="A42:C42"/>
    <mergeCell ref="A43:C43"/>
    <mergeCell ref="B13:C13"/>
    <mergeCell ref="B14:C14"/>
    <mergeCell ref="B15:C15"/>
    <mergeCell ref="A16:A17"/>
    <mergeCell ref="B16:C16"/>
    <mergeCell ref="B17:C17"/>
    <mergeCell ref="A7:C7"/>
    <mergeCell ref="A8:C8"/>
    <mergeCell ref="B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6"/>
    <mergeCell ref="A6:C6"/>
  </mergeCells>
  <pageMargins left="0.70866141732283472" right="0.70866141732283472" top="0.74803149606299213" bottom="0.74803149606299213" header="0.31496062992125984" footer="0.31496062992125984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Ingresos</vt:lpstr>
      <vt:lpstr>'LDF F5 Analitico de Ingresos'!Área_de_impresión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2023-05-09T20:33:05Z</dcterms:created>
  <dcterms:modified xsi:type="dcterms:W3CDTF">2023-05-09T20:33:44Z</dcterms:modified>
</cp:coreProperties>
</file>